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71" i="1" l="1"/>
  <c r="F71" i="1"/>
  <c r="E71" i="1"/>
  <c r="D71" i="1"/>
  <c r="C71" i="1" l="1"/>
  <c r="E70" i="1" l="1"/>
  <c r="E69" i="1"/>
  <c r="G69" i="1" s="1"/>
  <c r="E68" i="1"/>
  <c r="E67" i="1"/>
  <c r="G67" i="1" s="1"/>
  <c r="E66" i="1"/>
  <c r="H66" i="1" s="1"/>
  <c r="E65" i="1"/>
  <c r="G65" i="1" s="1"/>
  <c r="G64" i="1"/>
  <c r="E64" i="1"/>
  <c r="H64" i="1" s="1"/>
  <c r="E63" i="1"/>
  <c r="G63" i="1" s="1"/>
  <c r="E62" i="1"/>
  <c r="H62" i="1" s="1"/>
  <c r="E61" i="1"/>
  <c r="G61" i="1" s="1"/>
  <c r="E60" i="1"/>
  <c r="E59" i="1"/>
  <c r="H59" i="1" s="1"/>
  <c r="E58" i="1"/>
  <c r="G58" i="1" s="1"/>
  <c r="G57" i="1"/>
  <c r="E57" i="1"/>
  <c r="H57" i="1" s="1"/>
  <c r="E56" i="1"/>
  <c r="G56" i="1" s="1"/>
  <c r="H70" i="1" l="1"/>
  <c r="G70" i="1"/>
  <c r="G66" i="1"/>
  <c r="H68" i="1"/>
  <c r="G68" i="1"/>
  <c r="G59" i="1"/>
  <c r="G62" i="1"/>
  <c r="H60" i="1"/>
  <c r="G60" i="1"/>
  <c r="H61" i="1"/>
  <c r="H63" i="1"/>
  <c r="H65" i="1"/>
  <c r="H67" i="1"/>
  <c r="H69" i="1"/>
  <c r="H56" i="1"/>
  <c r="H58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H49" i="1"/>
  <c r="E49" i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1" i="1"/>
  <c r="H41" i="1" s="1"/>
  <c r="G40" i="1"/>
  <c r="E40" i="1"/>
  <c r="H40" i="1" s="1"/>
  <c r="E39" i="1"/>
  <c r="G39" i="1" s="1"/>
  <c r="E38" i="1"/>
  <c r="H38" i="1" s="1"/>
  <c r="G37" i="1"/>
  <c r="E37" i="1"/>
  <c r="H37" i="1" s="1"/>
  <c r="E36" i="1"/>
  <c r="G36" i="1" s="1"/>
  <c r="E35" i="1"/>
  <c r="H35" i="1" s="1"/>
  <c r="E33" i="1"/>
  <c r="G33" i="1" s="1"/>
  <c r="E32" i="1"/>
  <c r="H32" i="1" s="1"/>
  <c r="E31" i="1"/>
  <c r="H31" i="1" s="1"/>
  <c r="E30" i="1"/>
  <c r="H30" i="1" s="1"/>
  <c r="G35" i="1" l="1"/>
  <c r="G55" i="1"/>
  <c r="G32" i="1"/>
  <c r="G44" i="1"/>
  <c r="H33" i="1"/>
  <c r="H36" i="1"/>
  <c r="H39" i="1"/>
  <c r="F27" i="1" l="1"/>
  <c r="D27" i="1"/>
  <c r="E27" i="1" s="1"/>
  <c r="D24" i="1"/>
  <c r="E24" i="1" s="1"/>
  <c r="G24" i="1" s="1"/>
  <c r="D21" i="1"/>
  <c r="E21" i="1" s="1"/>
  <c r="G21" i="1" s="1"/>
  <c r="E18" i="1"/>
  <c r="G18" i="1" s="1"/>
  <c r="D15" i="1"/>
  <c r="E15" i="1" s="1"/>
  <c r="E12" i="1"/>
  <c r="H12" i="1" s="1"/>
  <c r="E9" i="1"/>
  <c r="G9" i="1" s="1"/>
  <c r="E6" i="1"/>
  <c r="H6" i="1" s="1"/>
  <c r="F3" i="1"/>
  <c r="D3" i="1"/>
  <c r="G12" i="1" l="1"/>
  <c r="E3" i="1"/>
  <c r="H27" i="1"/>
  <c r="G6" i="1"/>
  <c r="H15" i="1"/>
  <c r="G15" i="1"/>
  <c r="H9" i="1"/>
  <c r="H18" i="1"/>
  <c r="H21" i="1"/>
  <c r="H24" i="1"/>
  <c r="G27" i="1"/>
  <c r="H3" i="1" l="1"/>
  <c r="G71" i="1"/>
  <c r="G3" i="1"/>
</calcChain>
</file>

<file path=xl/sharedStrings.xml><?xml version="1.0" encoding="utf-8"?>
<sst xmlns="http://schemas.openxmlformats.org/spreadsheetml/2006/main" count="59" uniqueCount="58">
  <si>
    <t>DCB FOR THE MONTH OF SEPTEMBER-2016 AS ON 30-09-2016</t>
  </si>
  <si>
    <t>SL No</t>
  </si>
  <si>
    <t>SCHEME</t>
  </si>
  <si>
    <t>OPENING BALANCE</t>
  </si>
  <si>
    <t>CURRENT DEMAND</t>
  </si>
  <si>
    <t>TOTAL DEMAND</t>
  </si>
  <si>
    <t>COLLECTION</t>
  </si>
  <si>
    <t>% OF DEMAND COLLECTION</t>
  </si>
  <si>
    <t>BALANCE</t>
  </si>
  <si>
    <t xml:space="preserve">CMDS </t>
  </si>
  <si>
    <t>CMDS (OFFICE SPACE)</t>
  </si>
  <si>
    <t>VELIMAIDAN</t>
  </si>
  <si>
    <t>KAKKANAD</t>
  </si>
  <si>
    <t>KINCO JETTY</t>
  </si>
  <si>
    <t>GANDHI NAGAR</t>
  </si>
  <si>
    <t>PANAMPILLY NAGAR BUNKS &amp; PANAMPILLY NAGAR(P P OFFICE)</t>
  </si>
  <si>
    <t>MANAPATTYPARAMB BUNKS</t>
  </si>
  <si>
    <t>COMMON EXPENSE</t>
  </si>
  <si>
    <t xml:space="preserve">JNIS </t>
  </si>
  <si>
    <t xml:space="preserve">NR JNIS </t>
  </si>
  <si>
    <t>ROB SPAN</t>
  </si>
  <si>
    <t>Kaloor Market</t>
  </si>
  <si>
    <t>Ambedkar 
Stadium</t>
  </si>
  <si>
    <t>Matsyafed</t>
  </si>
  <si>
    <t>Kerafed</t>
  </si>
  <si>
    <t>Passport Office 
P.N</t>
  </si>
  <si>
    <t>Near Kairali
Appartment</t>
  </si>
  <si>
    <t>Gandhi Nagar
(Godown)</t>
  </si>
  <si>
    <t>Kadavanthra
Market(6950)</t>
  </si>
  <si>
    <t>Bunks Near
KSRTC (6951)</t>
  </si>
  <si>
    <t>Eastern Entry
(7007)</t>
  </si>
  <si>
    <t>Opp.K.V G.N
(40616)</t>
  </si>
  <si>
    <t>P.Nagar (40604)</t>
  </si>
  <si>
    <t>WJHS (40612)</t>
  </si>
  <si>
    <t>RBI (40624)</t>
  </si>
  <si>
    <t>Near HIG(40611)</t>
  </si>
  <si>
    <t>EWE (40618)</t>
  </si>
  <si>
    <t>K.West (40619)</t>
  </si>
  <si>
    <t>SR Road(40617)</t>
  </si>
  <si>
    <t>KK Road(40918)</t>
  </si>
  <si>
    <t>CE (16284)</t>
  </si>
  <si>
    <t>Space Under BOT
K.K.Road</t>
  </si>
  <si>
    <t>EHS I</t>
  </si>
  <si>
    <t>EHS II</t>
  </si>
  <si>
    <t>RWCHS</t>
  </si>
  <si>
    <t>J S P</t>
  </si>
  <si>
    <t>EWTPS</t>
  </si>
  <si>
    <t>EWETPS</t>
  </si>
  <si>
    <t>MVHS</t>
  </si>
  <si>
    <t>THOTTAKATTUKARA</t>
  </si>
  <si>
    <t>T.P.CANAL</t>
  </si>
  <si>
    <t>ENTPS</t>
  </si>
  <si>
    <t>RWTPS</t>
  </si>
  <si>
    <t>ESCC</t>
  </si>
  <si>
    <t>SHSTHK</t>
  </si>
  <si>
    <t>KALOOR TPS</t>
  </si>
  <si>
    <t>TOTAL</t>
  </si>
  <si>
    <r>
      <rPr>
        <sz val="11"/>
        <color rgb="FFFF0000"/>
        <rFont val="Calibri"/>
        <family val="2"/>
        <scheme val="minor"/>
      </rPr>
      <t>UPDATED COPY RECEIVED FROM REVENUE SECTION ON  25/11/2016 - 11:56AM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</si>
</sst>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6"/>
      <color theme="1"/>
      <name val="Calibri"/>
      <family val="2"/>
      <scheme val="minor"/>
    </font>
    <font>
      <b/>
      <u/>
      <sz val="1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0" fontId="2" fillId="0" borderId="1" xfId="0" applyNumberFormat="1" applyFont="1" applyBorder="1" applyAlignment="1">
      <alignment horizontal="right" vertical="center"/>
    </xf>
    <xf numFmtId="10" fontId="2" fillId="0" borderId="1" xfId="1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9" fontId="2" fillId="0" borderId="1" xfId="1" applyFont="1" applyBorder="1" applyAlignment="1">
      <alignment horizontal="right"/>
    </xf>
    <xf numFmtId="9" fontId="3" fillId="0" borderId="1" xfId="1" applyNumberFormat="1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9" fontId="0" fillId="0" borderId="0" xfId="1" applyFont="1" applyAlignment="1">
      <alignment horizontal="center"/>
    </xf>
    <xf numFmtId="1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9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abSelected="1" topLeftCell="D25" zoomScale="80" zoomScaleNormal="80" workbookViewId="0">
      <selection activeCell="X48" sqref="X48"/>
    </sheetView>
  </sheetViews>
  <sheetFormatPr defaultRowHeight="15" x14ac:dyDescent="0.25"/>
  <cols>
    <col min="1" max="1" width="6.7109375" style="3" customWidth="1"/>
    <col min="2" max="2" width="39.5703125" style="1" bestFit="1" customWidth="1"/>
    <col min="3" max="3" width="20.140625" style="3" customWidth="1"/>
    <col min="4" max="4" width="14" style="3" bestFit="1" customWidth="1"/>
    <col min="5" max="5" width="18.28515625" style="3" customWidth="1"/>
    <col min="6" max="6" width="19.28515625" style="3" customWidth="1"/>
    <col min="7" max="7" width="18.42578125" style="3" bestFit="1" customWidth="1"/>
    <col min="8" max="8" width="19.85546875" style="3" customWidth="1"/>
  </cols>
  <sheetData>
    <row r="1" spans="1:8" ht="22.5" x14ac:dyDescent="0.3">
      <c r="A1" s="30" t="s">
        <v>0</v>
      </c>
      <c r="B1" s="30"/>
      <c r="C1" s="30"/>
      <c r="D1" s="30"/>
      <c r="E1" s="30"/>
      <c r="F1" s="30"/>
      <c r="G1" s="30"/>
      <c r="H1" s="30"/>
    </row>
    <row r="2" spans="1:8" ht="62.25" customHeight="1" x14ac:dyDescent="0.2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 t="s">
        <v>8</v>
      </c>
    </row>
    <row r="3" spans="1:8" ht="15.75" customHeight="1" x14ac:dyDescent="0.25">
      <c r="A3" s="31">
        <v>1</v>
      </c>
      <c r="B3" s="32" t="s">
        <v>9</v>
      </c>
      <c r="C3" s="33">
        <v>3565754</v>
      </c>
      <c r="D3" s="33">
        <f>966360+116962+52748</f>
        <v>1136070</v>
      </c>
      <c r="E3" s="33">
        <f>C3+D3</f>
        <v>4701824</v>
      </c>
      <c r="F3" s="33">
        <f>1191362+76595+22711</f>
        <v>1290668</v>
      </c>
      <c r="G3" s="34">
        <f>F3/E3</f>
        <v>0.27450368197533553</v>
      </c>
      <c r="H3" s="33">
        <f>E3-F3</f>
        <v>3411156</v>
      </c>
    </row>
    <row r="4" spans="1:8" ht="15.75" customHeight="1" x14ac:dyDescent="0.25">
      <c r="A4" s="31"/>
      <c r="B4" s="32"/>
      <c r="C4" s="33"/>
      <c r="D4" s="33"/>
      <c r="E4" s="33"/>
      <c r="F4" s="33"/>
      <c r="G4" s="34"/>
      <c r="H4" s="33"/>
    </row>
    <row r="5" spans="1:8" ht="15.75" customHeight="1" x14ac:dyDescent="0.25">
      <c r="A5" s="31"/>
      <c r="B5" s="32"/>
      <c r="C5" s="33"/>
      <c r="D5" s="33"/>
      <c r="E5" s="33"/>
      <c r="F5" s="33"/>
      <c r="G5" s="34"/>
      <c r="H5" s="33"/>
    </row>
    <row r="6" spans="1:8" ht="15.75" customHeight="1" x14ac:dyDescent="0.25">
      <c r="A6" s="31">
        <v>2</v>
      </c>
      <c r="B6" s="32" t="s">
        <v>10</v>
      </c>
      <c r="C6" s="33">
        <v>5682182</v>
      </c>
      <c r="D6" s="33">
        <v>591263</v>
      </c>
      <c r="E6" s="33">
        <f t="shared" ref="E6" si="0">C6+D6</f>
        <v>6273445</v>
      </c>
      <c r="F6" s="33">
        <v>527496</v>
      </c>
      <c r="G6" s="34">
        <f t="shared" ref="G6" si="1">F6/E6</f>
        <v>8.4083944308111419E-2</v>
      </c>
      <c r="H6" s="33">
        <f>E6-F6</f>
        <v>5745949</v>
      </c>
    </row>
    <row r="7" spans="1:8" ht="15.75" customHeight="1" x14ac:dyDescent="0.25">
      <c r="A7" s="31"/>
      <c r="B7" s="32"/>
      <c r="C7" s="33"/>
      <c r="D7" s="33"/>
      <c r="E7" s="33"/>
      <c r="F7" s="33"/>
      <c r="G7" s="34"/>
      <c r="H7" s="33"/>
    </row>
    <row r="8" spans="1:8" ht="15.75" customHeight="1" x14ac:dyDescent="0.25">
      <c r="A8" s="31"/>
      <c r="B8" s="32"/>
      <c r="C8" s="33"/>
      <c r="D8" s="33"/>
      <c r="E8" s="33"/>
      <c r="F8" s="33"/>
      <c r="G8" s="34"/>
      <c r="H8" s="33"/>
    </row>
    <row r="9" spans="1:8" ht="15.75" customHeight="1" x14ac:dyDescent="0.25">
      <c r="A9" s="31">
        <v>3</v>
      </c>
      <c r="B9" s="32" t="s">
        <v>11</v>
      </c>
      <c r="C9" s="33">
        <v>238534</v>
      </c>
      <c r="D9" s="33">
        <v>21949</v>
      </c>
      <c r="E9" s="33">
        <f t="shared" ref="E9" si="2">C9+D9</f>
        <v>260483</v>
      </c>
      <c r="F9" s="33">
        <v>6602</v>
      </c>
      <c r="G9" s="34">
        <f t="shared" ref="G9" si="3">F9/E9</f>
        <v>2.5345224064526283E-2</v>
      </c>
      <c r="H9" s="33">
        <f t="shared" ref="H9" si="4">E9-F9</f>
        <v>253881</v>
      </c>
    </row>
    <row r="10" spans="1:8" ht="15.75" customHeight="1" x14ac:dyDescent="0.25">
      <c r="A10" s="31"/>
      <c r="B10" s="32"/>
      <c r="C10" s="33"/>
      <c r="D10" s="33"/>
      <c r="E10" s="33"/>
      <c r="F10" s="33"/>
      <c r="G10" s="34"/>
      <c r="H10" s="33"/>
    </row>
    <row r="11" spans="1:8" ht="15.75" customHeight="1" x14ac:dyDescent="0.25">
      <c r="A11" s="31"/>
      <c r="B11" s="32"/>
      <c r="C11" s="33"/>
      <c r="D11" s="33"/>
      <c r="E11" s="33"/>
      <c r="F11" s="33"/>
      <c r="G11" s="34"/>
      <c r="H11" s="33"/>
    </row>
    <row r="12" spans="1:8" ht="15.75" customHeight="1" x14ac:dyDescent="0.25">
      <c r="A12" s="31">
        <v>4</v>
      </c>
      <c r="B12" s="32" t="s">
        <v>12</v>
      </c>
      <c r="C12" s="33">
        <v>355232</v>
      </c>
      <c r="D12" s="33">
        <v>33246</v>
      </c>
      <c r="E12" s="33">
        <f t="shared" ref="E12" si="5">C12+D12</f>
        <v>388478</v>
      </c>
      <c r="F12" s="33">
        <v>2496</v>
      </c>
      <c r="G12" s="34">
        <f t="shared" ref="G12" si="6">F12/E12</f>
        <v>6.4250742641796957E-3</v>
      </c>
      <c r="H12" s="33">
        <f t="shared" ref="H12" si="7">E12-F12</f>
        <v>385982</v>
      </c>
    </row>
    <row r="13" spans="1:8" ht="15.75" customHeight="1" x14ac:dyDescent="0.25">
      <c r="A13" s="31"/>
      <c r="B13" s="32"/>
      <c r="C13" s="33"/>
      <c r="D13" s="33"/>
      <c r="E13" s="33"/>
      <c r="F13" s="33"/>
      <c r="G13" s="34"/>
      <c r="H13" s="33"/>
    </row>
    <row r="14" spans="1:8" ht="15.75" customHeight="1" x14ac:dyDescent="0.25">
      <c r="A14" s="31"/>
      <c r="B14" s="32"/>
      <c r="C14" s="33"/>
      <c r="D14" s="33"/>
      <c r="E14" s="33"/>
      <c r="F14" s="33"/>
      <c r="G14" s="34"/>
      <c r="H14" s="33"/>
    </row>
    <row r="15" spans="1:8" ht="15.75" customHeight="1" x14ac:dyDescent="0.25">
      <c r="A15" s="31">
        <v>5</v>
      </c>
      <c r="B15" s="32" t="s">
        <v>13</v>
      </c>
      <c r="C15" s="33">
        <v>258640</v>
      </c>
      <c r="D15" s="33">
        <f>55249</f>
        <v>55249</v>
      </c>
      <c r="E15" s="33">
        <f t="shared" ref="E15" si="8">C15+D15</f>
        <v>313889</v>
      </c>
      <c r="F15" s="33">
        <v>69947</v>
      </c>
      <c r="G15" s="34">
        <f t="shared" ref="G15" si="9">F15/E15</f>
        <v>0.22283992111861201</v>
      </c>
      <c r="H15" s="33">
        <f t="shared" ref="H15" si="10">E15-F15</f>
        <v>243942</v>
      </c>
    </row>
    <row r="16" spans="1:8" ht="15.75" customHeight="1" x14ac:dyDescent="0.25">
      <c r="A16" s="31"/>
      <c r="B16" s="32"/>
      <c r="C16" s="33"/>
      <c r="D16" s="33"/>
      <c r="E16" s="33"/>
      <c r="F16" s="33"/>
      <c r="G16" s="34"/>
      <c r="H16" s="33"/>
    </row>
    <row r="17" spans="1:8" ht="15.75" customHeight="1" x14ac:dyDescent="0.25">
      <c r="A17" s="31"/>
      <c r="B17" s="32"/>
      <c r="C17" s="33"/>
      <c r="D17" s="33"/>
      <c r="E17" s="33"/>
      <c r="F17" s="33"/>
      <c r="G17" s="34"/>
      <c r="H17" s="33"/>
    </row>
    <row r="18" spans="1:8" ht="15.75" customHeight="1" x14ac:dyDescent="0.25">
      <c r="A18" s="31">
        <v>6</v>
      </c>
      <c r="B18" s="32" t="s">
        <v>14</v>
      </c>
      <c r="C18" s="33">
        <v>1406451</v>
      </c>
      <c r="D18" s="33">
        <v>80988</v>
      </c>
      <c r="E18" s="33">
        <f t="shared" ref="E18" si="11">C18+D18</f>
        <v>1487439</v>
      </c>
      <c r="F18" s="33">
        <v>76792</v>
      </c>
      <c r="G18" s="34">
        <f t="shared" ref="G18:G27" si="12">F18/E18</f>
        <v>5.1626991090054787E-2</v>
      </c>
      <c r="H18" s="33">
        <f t="shared" ref="H18" si="13">E18-F18</f>
        <v>1410647</v>
      </c>
    </row>
    <row r="19" spans="1:8" ht="15.75" customHeight="1" x14ac:dyDescent="0.25">
      <c r="A19" s="31"/>
      <c r="B19" s="32"/>
      <c r="C19" s="33"/>
      <c r="D19" s="33"/>
      <c r="E19" s="33"/>
      <c r="F19" s="33"/>
      <c r="G19" s="34"/>
      <c r="H19" s="33"/>
    </row>
    <row r="20" spans="1:8" ht="15.75" customHeight="1" x14ac:dyDescent="0.25">
      <c r="A20" s="31"/>
      <c r="B20" s="32"/>
      <c r="C20" s="33"/>
      <c r="D20" s="33"/>
      <c r="E20" s="33"/>
      <c r="F20" s="33"/>
      <c r="G20" s="34"/>
      <c r="H20" s="33"/>
    </row>
    <row r="21" spans="1:8" ht="15.75" customHeight="1" x14ac:dyDescent="0.25">
      <c r="A21" s="31">
        <v>7</v>
      </c>
      <c r="B21" s="35" t="s">
        <v>15</v>
      </c>
      <c r="C21" s="33">
        <v>383997</v>
      </c>
      <c r="D21" s="33">
        <f>42434</f>
        <v>42434</v>
      </c>
      <c r="E21" s="33">
        <f t="shared" ref="E21" si="14">C21+D21</f>
        <v>426431</v>
      </c>
      <c r="F21" s="33">
        <v>11985</v>
      </c>
      <c r="G21" s="34">
        <f t="shared" si="12"/>
        <v>2.8105367574121017E-2</v>
      </c>
      <c r="H21" s="33">
        <f t="shared" ref="H21" si="15">E21-F21</f>
        <v>414446</v>
      </c>
    </row>
    <row r="22" spans="1:8" ht="15.75" customHeight="1" x14ac:dyDescent="0.25">
      <c r="A22" s="31"/>
      <c r="B22" s="35"/>
      <c r="C22" s="33"/>
      <c r="D22" s="33"/>
      <c r="E22" s="33"/>
      <c r="F22" s="33"/>
      <c r="G22" s="34"/>
      <c r="H22" s="33"/>
    </row>
    <row r="23" spans="1:8" ht="27" customHeight="1" x14ac:dyDescent="0.25">
      <c r="A23" s="31"/>
      <c r="B23" s="35"/>
      <c r="C23" s="33"/>
      <c r="D23" s="33"/>
      <c r="E23" s="33"/>
      <c r="F23" s="33"/>
      <c r="G23" s="34"/>
      <c r="H23" s="33"/>
    </row>
    <row r="24" spans="1:8" ht="15.75" customHeight="1" x14ac:dyDescent="0.25">
      <c r="A24" s="31">
        <v>8</v>
      </c>
      <c r="B24" s="32" t="s">
        <v>16</v>
      </c>
      <c r="C24" s="33">
        <v>41571</v>
      </c>
      <c r="D24" s="33">
        <f>2042</f>
        <v>2042</v>
      </c>
      <c r="E24" s="33">
        <f t="shared" ref="E24" si="16">C24+D24</f>
        <v>43613</v>
      </c>
      <c r="F24" s="33">
        <v>0</v>
      </c>
      <c r="G24" s="34">
        <f t="shared" si="12"/>
        <v>0</v>
      </c>
      <c r="H24" s="33">
        <f t="shared" ref="H24" si="17">E24-F24</f>
        <v>43613</v>
      </c>
    </row>
    <row r="25" spans="1:8" ht="15.75" customHeight="1" x14ac:dyDescent="0.25">
      <c r="A25" s="31"/>
      <c r="B25" s="32"/>
      <c r="C25" s="33"/>
      <c r="D25" s="33"/>
      <c r="E25" s="33"/>
      <c r="F25" s="33"/>
      <c r="G25" s="34"/>
      <c r="H25" s="33"/>
    </row>
    <row r="26" spans="1:8" ht="15.75" customHeight="1" x14ac:dyDescent="0.25">
      <c r="A26" s="31"/>
      <c r="B26" s="32"/>
      <c r="C26" s="33"/>
      <c r="D26" s="33"/>
      <c r="E26" s="33"/>
      <c r="F26" s="33"/>
      <c r="G26" s="34"/>
      <c r="H26" s="33"/>
    </row>
    <row r="27" spans="1:8" ht="15.75" customHeight="1" x14ac:dyDescent="0.25">
      <c r="A27" s="31">
        <v>9</v>
      </c>
      <c r="B27" s="32" t="s">
        <v>17</v>
      </c>
      <c r="C27" s="33">
        <v>846537</v>
      </c>
      <c r="D27" s="33">
        <f>91240+3197+108277</f>
        <v>202714</v>
      </c>
      <c r="E27" s="33">
        <f t="shared" ref="E27" si="18">C27+D27</f>
        <v>1049251</v>
      </c>
      <c r="F27" s="33">
        <f>79713+74996+3214</f>
        <v>157923</v>
      </c>
      <c r="G27" s="34">
        <f t="shared" si="12"/>
        <v>0.15051022110057555</v>
      </c>
      <c r="H27" s="33">
        <f t="shared" ref="H27" si="19">E27-F27</f>
        <v>891328</v>
      </c>
    </row>
    <row r="28" spans="1:8" ht="15.75" customHeight="1" x14ac:dyDescent="0.25">
      <c r="A28" s="31"/>
      <c r="B28" s="32"/>
      <c r="C28" s="33"/>
      <c r="D28" s="33"/>
      <c r="E28" s="33"/>
      <c r="F28" s="33"/>
      <c r="G28" s="34"/>
      <c r="H28" s="33"/>
    </row>
    <row r="29" spans="1:8" ht="15.75" customHeight="1" x14ac:dyDescent="0.25">
      <c r="A29" s="31"/>
      <c r="B29" s="32"/>
      <c r="C29" s="33"/>
      <c r="D29" s="33"/>
      <c r="E29" s="33"/>
      <c r="F29" s="33"/>
      <c r="G29" s="34"/>
      <c r="H29" s="33"/>
    </row>
    <row r="30" spans="1:8" ht="25.5" customHeight="1" x14ac:dyDescent="0.25">
      <c r="A30" s="2">
        <v>10</v>
      </c>
      <c r="B30" s="9" t="s">
        <v>18</v>
      </c>
      <c r="C30" s="8">
        <v>13545641</v>
      </c>
      <c r="D30" s="8">
        <v>2043607</v>
      </c>
      <c r="E30" s="8">
        <f>C30+D30</f>
        <v>15589248</v>
      </c>
      <c r="F30" s="8">
        <v>1648040</v>
      </c>
      <c r="G30" s="18">
        <v>0.1057</v>
      </c>
      <c r="H30" s="8">
        <f>E30-F30</f>
        <v>13941208</v>
      </c>
    </row>
    <row r="31" spans="1:8" ht="26.25" customHeight="1" x14ac:dyDescent="0.25">
      <c r="A31" s="2">
        <v>11</v>
      </c>
      <c r="B31" s="9" t="s">
        <v>19</v>
      </c>
      <c r="C31" s="8">
        <v>1041972</v>
      </c>
      <c r="D31" s="8">
        <v>218144</v>
      </c>
      <c r="E31" s="8">
        <f>C31+D31</f>
        <v>1260116</v>
      </c>
      <c r="F31" s="8">
        <v>288742</v>
      </c>
      <c r="G31" s="18">
        <v>0.2291</v>
      </c>
      <c r="H31" s="8">
        <f>E31-F31</f>
        <v>971374</v>
      </c>
    </row>
    <row r="32" spans="1:8" ht="24" customHeight="1" x14ac:dyDescent="0.3">
      <c r="A32" s="2">
        <v>12</v>
      </c>
      <c r="B32" s="10" t="s">
        <v>20</v>
      </c>
      <c r="C32" s="8">
        <v>1438658</v>
      </c>
      <c r="D32" s="8">
        <v>51713</v>
      </c>
      <c r="E32" s="8">
        <f>SUM(C32:D32)</f>
        <v>1490371</v>
      </c>
      <c r="F32" s="8">
        <v>24296</v>
      </c>
      <c r="G32" s="19">
        <f>F32/E32</f>
        <v>1.6301981184550691E-2</v>
      </c>
      <c r="H32" s="8">
        <f>E32-F32</f>
        <v>1466075</v>
      </c>
    </row>
    <row r="33" spans="1:24" ht="19.5" customHeight="1" x14ac:dyDescent="0.25">
      <c r="A33" s="39">
        <v>13</v>
      </c>
      <c r="B33" s="35" t="s">
        <v>21</v>
      </c>
      <c r="C33" s="33">
        <v>6625251</v>
      </c>
      <c r="D33" s="33">
        <v>1046841</v>
      </c>
      <c r="E33" s="38">
        <f>C33+D33</f>
        <v>7672092</v>
      </c>
      <c r="F33" s="38">
        <v>62512</v>
      </c>
      <c r="G33" s="37">
        <f>F33/E33</f>
        <v>8.1479731994871796E-3</v>
      </c>
      <c r="H33" s="38">
        <f>E33-F33</f>
        <v>7609580</v>
      </c>
    </row>
    <row r="34" spans="1:24" ht="19.5" customHeight="1" x14ac:dyDescent="0.25">
      <c r="A34" s="39"/>
      <c r="B34" s="35"/>
      <c r="C34" s="33"/>
      <c r="D34" s="33"/>
      <c r="E34" s="38"/>
      <c r="F34" s="38"/>
      <c r="G34" s="37"/>
      <c r="H34" s="38"/>
    </row>
    <row r="35" spans="1:24" ht="38.25" x14ac:dyDescent="0.3">
      <c r="A35" s="7">
        <v>14</v>
      </c>
      <c r="B35" s="6" t="s">
        <v>22</v>
      </c>
      <c r="C35" s="40">
        <v>6048253</v>
      </c>
      <c r="D35" s="40">
        <v>82384</v>
      </c>
      <c r="E35" s="14">
        <f t="shared" ref="E35:E40" si="20">D35+C35</f>
        <v>6130637</v>
      </c>
      <c r="F35" s="14">
        <v>25772</v>
      </c>
      <c r="G35" s="20">
        <f>F35/E35</f>
        <v>4.203804596488097E-3</v>
      </c>
      <c r="H35" s="14">
        <f t="shared" ref="H35:H40" si="21">E35-F35</f>
        <v>6104865</v>
      </c>
      <c r="I35" s="42" t="s">
        <v>57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24" ht="18.75" x14ac:dyDescent="0.3">
      <c r="A36" s="7">
        <v>15</v>
      </c>
      <c r="B36" s="11" t="s">
        <v>23</v>
      </c>
      <c r="C36" s="8">
        <v>7782</v>
      </c>
      <c r="D36" s="8">
        <v>3604</v>
      </c>
      <c r="E36" s="14">
        <f t="shared" si="20"/>
        <v>11386</v>
      </c>
      <c r="F36" s="14">
        <v>3604</v>
      </c>
      <c r="G36" s="21">
        <f>F36/E36</f>
        <v>0.31652907078868786</v>
      </c>
      <c r="H36" s="14">
        <f t="shared" si="21"/>
        <v>7782</v>
      </c>
    </row>
    <row r="37" spans="1:24" ht="18.75" x14ac:dyDescent="0.3">
      <c r="A37" s="7">
        <v>16</v>
      </c>
      <c r="B37" s="10" t="s">
        <v>24</v>
      </c>
      <c r="C37" s="14">
        <v>5177</v>
      </c>
      <c r="D37" s="14">
        <v>1798</v>
      </c>
      <c r="E37" s="14">
        <f t="shared" si="20"/>
        <v>6975</v>
      </c>
      <c r="F37" s="14">
        <v>1798</v>
      </c>
      <c r="G37" s="22">
        <f>F37/E37</f>
        <v>0.25777777777777777</v>
      </c>
      <c r="H37" s="14">
        <f t="shared" si="21"/>
        <v>5177</v>
      </c>
    </row>
    <row r="38" spans="1:24" ht="37.5" x14ac:dyDescent="0.3">
      <c r="A38" s="7">
        <v>17</v>
      </c>
      <c r="B38" s="11" t="s">
        <v>25</v>
      </c>
      <c r="C38" s="14">
        <v>515494</v>
      </c>
      <c r="D38" s="14">
        <v>41240</v>
      </c>
      <c r="E38" s="14">
        <f t="shared" si="20"/>
        <v>556734</v>
      </c>
      <c r="F38" s="14">
        <v>20694</v>
      </c>
      <c r="G38" s="20">
        <v>3.7199999999999997E-2</v>
      </c>
      <c r="H38" s="14">
        <f t="shared" si="21"/>
        <v>536040</v>
      </c>
    </row>
    <row r="39" spans="1:24" ht="37.5" x14ac:dyDescent="0.3">
      <c r="A39" s="7">
        <v>18</v>
      </c>
      <c r="B39" s="11" t="s">
        <v>26</v>
      </c>
      <c r="C39" s="14">
        <v>0</v>
      </c>
      <c r="D39" s="14">
        <v>9332</v>
      </c>
      <c r="E39" s="14">
        <f t="shared" si="20"/>
        <v>9332</v>
      </c>
      <c r="F39" s="14">
        <v>9332</v>
      </c>
      <c r="G39" s="21">
        <f>F39/E39</f>
        <v>1</v>
      </c>
      <c r="H39" s="14">
        <f t="shared" si="21"/>
        <v>0</v>
      </c>
    </row>
    <row r="40" spans="1:24" ht="37.5" x14ac:dyDescent="0.3">
      <c r="A40" s="7">
        <v>19</v>
      </c>
      <c r="B40" s="11" t="s">
        <v>27</v>
      </c>
      <c r="C40" s="14">
        <v>596405</v>
      </c>
      <c r="D40" s="14">
        <v>90280</v>
      </c>
      <c r="E40" s="14">
        <f t="shared" si="20"/>
        <v>686685</v>
      </c>
      <c r="F40" s="14">
        <v>90280</v>
      </c>
      <c r="G40" s="21">
        <f>F40/E40</f>
        <v>0.1314722179747628</v>
      </c>
      <c r="H40" s="14">
        <f t="shared" si="21"/>
        <v>596405</v>
      </c>
    </row>
    <row r="41" spans="1:24" x14ac:dyDescent="0.25">
      <c r="A41" s="36">
        <v>20</v>
      </c>
      <c r="B41" s="35" t="s">
        <v>28</v>
      </c>
      <c r="C41" s="33">
        <v>899748</v>
      </c>
      <c r="D41" s="33">
        <v>131213</v>
      </c>
      <c r="E41" s="33">
        <f>C41+D41</f>
        <v>1030961</v>
      </c>
      <c r="F41" s="33">
        <v>164620</v>
      </c>
      <c r="G41" s="37">
        <v>0.15970000000000001</v>
      </c>
      <c r="H41" s="38">
        <f>E41-F41</f>
        <v>866341</v>
      </c>
    </row>
    <row r="42" spans="1:24" ht="29.25" customHeight="1" x14ac:dyDescent="0.25">
      <c r="A42" s="36"/>
      <c r="B42" s="35"/>
      <c r="C42" s="33"/>
      <c r="D42" s="33"/>
      <c r="E42" s="33"/>
      <c r="F42" s="33"/>
      <c r="G42" s="38"/>
      <c r="H42" s="38"/>
    </row>
    <row r="43" spans="1:24" ht="37.5" x14ac:dyDescent="0.3">
      <c r="A43" s="7">
        <v>21</v>
      </c>
      <c r="B43" s="6" t="s">
        <v>29</v>
      </c>
      <c r="C43" s="8">
        <v>235802</v>
      </c>
      <c r="D43" s="8">
        <v>21214</v>
      </c>
      <c r="E43" s="8">
        <f>D43+C43</f>
        <v>257016</v>
      </c>
      <c r="F43" s="8">
        <v>11435</v>
      </c>
      <c r="G43" s="20">
        <v>4.4499999999999998E-2</v>
      </c>
      <c r="H43" s="14">
        <f>E43-F43</f>
        <v>245581</v>
      </c>
    </row>
    <row r="44" spans="1:24" ht="37.5" x14ac:dyDescent="0.3">
      <c r="A44" s="7">
        <v>22</v>
      </c>
      <c r="B44" s="11" t="s">
        <v>30</v>
      </c>
      <c r="C44" s="8">
        <v>778211</v>
      </c>
      <c r="D44" s="8">
        <v>356746</v>
      </c>
      <c r="E44" s="8">
        <f>D44+C44</f>
        <v>1134957</v>
      </c>
      <c r="F44" s="8">
        <v>329146</v>
      </c>
      <c r="G44" s="21">
        <f>F44/E44</f>
        <v>0.29000746283779916</v>
      </c>
      <c r="H44" s="14">
        <f>E44-F44</f>
        <v>805811</v>
      </c>
    </row>
    <row r="45" spans="1:24" ht="31.5" customHeight="1" x14ac:dyDescent="0.3">
      <c r="A45" s="7">
        <v>23</v>
      </c>
      <c r="B45" s="10" t="s">
        <v>31</v>
      </c>
      <c r="C45" s="14">
        <v>282478</v>
      </c>
      <c r="D45" s="14">
        <v>76851</v>
      </c>
      <c r="E45" s="14">
        <f>C45+D45</f>
        <v>359329</v>
      </c>
      <c r="F45" s="14">
        <v>161723</v>
      </c>
      <c r="G45" s="21">
        <v>0.45</v>
      </c>
      <c r="H45" s="14">
        <f>E45-F45</f>
        <v>197606</v>
      </c>
    </row>
    <row r="46" spans="1:24" ht="33.75" customHeight="1" x14ac:dyDescent="0.3">
      <c r="A46" s="7">
        <v>24</v>
      </c>
      <c r="B46" s="10" t="s">
        <v>32</v>
      </c>
      <c r="C46" s="14">
        <v>351957</v>
      </c>
      <c r="D46" s="14">
        <v>191276</v>
      </c>
      <c r="E46" s="14">
        <f t="shared" ref="E46:E55" si="22">C46+D46</f>
        <v>543233</v>
      </c>
      <c r="F46" s="14">
        <v>430553</v>
      </c>
      <c r="G46" s="21">
        <v>0.79</v>
      </c>
      <c r="H46" s="14">
        <f t="shared" ref="H46:H55" si="23">E46-F46</f>
        <v>112680</v>
      </c>
    </row>
    <row r="47" spans="1:24" ht="29.25" customHeight="1" x14ac:dyDescent="0.3">
      <c r="A47" s="7">
        <v>25</v>
      </c>
      <c r="B47" s="10" t="s">
        <v>33</v>
      </c>
      <c r="C47" s="14">
        <v>207585</v>
      </c>
      <c r="D47" s="14">
        <v>41216</v>
      </c>
      <c r="E47" s="14">
        <f t="shared" si="22"/>
        <v>248801</v>
      </c>
      <c r="F47" s="14">
        <v>20909</v>
      </c>
      <c r="G47" s="21">
        <v>0.08</v>
      </c>
      <c r="H47" s="14">
        <f t="shared" si="23"/>
        <v>227892</v>
      </c>
    </row>
    <row r="48" spans="1:24" ht="26.25" customHeight="1" x14ac:dyDescent="0.3">
      <c r="A48" s="7">
        <v>26</v>
      </c>
      <c r="B48" s="12" t="s">
        <v>34</v>
      </c>
      <c r="C48" s="14">
        <v>97003</v>
      </c>
      <c r="D48" s="14">
        <v>65128</v>
      </c>
      <c r="E48" s="14">
        <f t="shared" si="22"/>
        <v>162131</v>
      </c>
      <c r="F48" s="14">
        <v>80465</v>
      </c>
      <c r="G48" s="21">
        <v>0.49</v>
      </c>
      <c r="H48" s="14">
        <f t="shared" si="23"/>
        <v>81666</v>
      </c>
    </row>
    <row r="49" spans="1:8" ht="26.25" customHeight="1" x14ac:dyDescent="0.3">
      <c r="A49" s="7">
        <v>27</v>
      </c>
      <c r="B49" s="12" t="s">
        <v>35</v>
      </c>
      <c r="C49" s="14">
        <v>64736</v>
      </c>
      <c r="D49" s="14">
        <v>29487</v>
      </c>
      <c r="E49" s="14">
        <f t="shared" si="22"/>
        <v>94223</v>
      </c>
      <c r="F49" s="14">
        <v>15008</v>
      </c>
      <c r="G49" s="21">
        <v>0.16</v>
      </c>
      <c r="H49" s="14">
        <f t="shared" si="23"/>
        <v>79215</v>
      </c>
    </row>
    <row r="50" spans="1:8" ht="30.75" customHeight="1" x14ac:dyDescent="0.3">
      <c r="A50" s="7">
        <v>28</v>
      </c>
      <c r="B50" s="12" t="s">
        <v>36</v>
      </c>
      <c r="C50" s="14">
        <v>111309</v>
      </c>
      <c r="D50" s="14">
        <v>16935</v>
      </c>
      <c r="E50" s="14">
        <f t="shared" si="22"/>
        <v>128244</v>
      </c>
      <c r="F50" s="14">
        <v>46781</v>
      </c>
      <c r="G50" s="21">
        <v>0.36</v>
      </c>
      <c r="H50" s="14">
        <f t="shared" si="23"/>
        <v>81463</v>
      </c>
    </row>
    <row r="51" spans="1:8" ht="27.75" customHeight="1" x14ac:dyDescent="0.3">
      <c r="A51" s="7">
        <v>29</v>
      </c>
      <c r="B51" s="12" t="s">
        <v>37</v>
      </c>
      <c r="C51" s="14">
        <v>10766</v>
      </c>
      <c r="D51" s="14">
        <v>15544</v>
      </c>
      <c r="E51" s="14">
        <f t="shared" si="22"/>
        <v>26310</v>
      </c>
      <c r="F51" s="14">
        <v>20001</v>
      </c>
      <c r="G51" s="21">
        <v>0.76</v>
      </c>
      <c r="H51" s="14">
        <f t="shared" si="23"/>
        <v>6309</v>
      </c>
    </row>
    <row r="52" spans="1:8" ht="31.5" customHeight="1" x14ac:dyDescent="0.3">
      <c r="A52" s="7">
        <v>30</v>
      </c>
      <c r="B52" s="12" t="s">
        <v>38</v>
      </c>
      <c r="C52" s="14">
        <v>5019</v>
      </c>
      <c r="D52" s="14">
        <v>16736</v>
      </c>
      <c r="E52" s="14">
        <f t="shared" si="22"/>
        <v>21755</v>
      </c>
      <c r="F52" s="14">
        <v>17434</v>
      </c>
      <c r="G52" s="21">
        <v>0.8</v>
      </c>
      <c r="H52" s="14">
        <f t="shared" si="23"/>
        <v>4321</v>
      </c>
    </row>
    <row r="53" spans="1:8" ht="29.25" customHeight="1" x14ac:dyDescent="0.3">
      <c r="A53" s="7">
        <v>31</v>
      </c>
      <c r="B53" s="12" t="s">
        <v>39</v>
      </c>
      <c r="C53" s="14">
        <v>4682</v>
      </c>
      <c r="D53" s="14">
        <v>5588</v>
      </c>
      <c r="E53" s="14">
        <f t="shared" si="22"/>
        <v>10270</v>
      </c>
      <c r="F53" s="14">
        <v>788</v>
      </c>
      <c r="G53" s="21">
        <v>7.0000000000000007E-2</v>
      </c>
      <c r="H53" s="14">
        <f t="shared" si="23"/>
        <v>9482</v>
      </c>
    </row>
    <row r="54" spans="1:8" ht="31.5" customHeight="1" x14ac:dyDescent="0.3">
      <c r="A54" s="7">
        <v>32</v>
      </c>
      <c r="B54" s="12" t="s">
        <v>40</v>
      </c>
      <c r="C54" s="14">
        <v>6983</v>
      </c>
      <c r="D54" s="14">
        <v>5012</v>
      </c>
      <c r="E54" s="14">
        <f t="shared" si="22"/>
        <v>11995</v>
      </c>
      <c r="F54" s="14">
        <v>7289</v>
      </c>
      <c r="G54" s="21">
        <v>0.6</v>
      </c>
      <c r="H54" s="14">
        <f t="shared" si="23"/>
        <v>4706</v>
      </c>
    </row>
    <row r="55" spans="1:8" ht="37.5" x14ac:dyDescent="0.3">
      <c r="A55" s="7">
        <v>33</v>
      </c>
      <c r="B55" s="13" t="s">
        <v>41</v>
      </c>
      <c r="C55" s="14">
        <v>8000</v>
      </c>
      <c r="D55" s="14">
        <v>4000</v>
      </c>
      <c r="E55" s="14">
        <f t="shared" si="22"/>
        <v>12000</v>
      </c>
      <c r="F55" s="14">
        <v>0</v>
      </c>
      <c r="G55" s="14">
        <f t="shared" ref="G55" si="24">F55/E55*100</f>
        <v>0</v>
      </c>
      <c r="H55" s="14">
        <f t="shared" si="23"/>
        <v>12000</v>
      </c>
    </row>
    <row r="56" spans="1:8" ht="18.75" x14ac:dyDescent="0.3">
      <c r="A56" s="7">
        <v>34</v>
      </c>
      <c r="B56" s="10" t="s">
        <v>42</v>
      </c>
      <c r="C56" s="14">
        <v>301862</v>
      </c>
      <c r="D56" s="14">
        <v>24632</v>
      </c>
      <c r="E56" s="16">
        <f>SUM(C56:D56)</f>
        <v>326494</v>
      </c>
      <c r="F56" s="16">
        <v>53471</v>
      </c>
      <c r="G56" s="23">
        <f>F56/E56*1</f>
        <v>0.16377330058132769</v>
      </c>
      <c r="H56" s="16">
        <f t="shared" ref="H56:H63" si="25">E56-F56</f>
        <v>273023</v>
      </c>
    </row>
    <row r="57" spans="1:8" ht="18.75" x14ac:dyDescent="0.3">
      <c r="A57" s="7">
        <v>35</v>
      </c>
      <c r="B57" s="10" t="s">
        <v>43</v>
      </c>
      <c r="C57" s="14">
        <v>3106117</v>
      </c>
      <c r="D57" s="14">
        <v>397472</v>
      </c>
      <c r="E57" s="16">
        <f>SUM(C57:D57)</f>
        <v>3503589</v>
      </c>
      <c r="F57" s="16">
        <v>313728</v>
      </c>
      <c r="G57" s="23">
        <f t="shared" ref="G57:G59" si="26">F57/E57*1</f>
        <v>8.9544749683824212E-2</v>
      </c>
      <c r="H57" s="16">
        <f t="shared" si="25"/>
        <v>3189861</v>
      </c>
    </row>
    <row r="58" spans="1:8" ht="18.75" x14ac:dyDescent="0.3">
      <c r="A58" s="7">
        <v>36</v>
      </c>
      <c r="B58" s="10" t="s">
        <v>44</v>
      </c>
      <c r="C58" s="14">
        <v>141626</v>
      </c>
      <c r="D58" s="14">
        <v>167632</v>
      </c>
      <c r="E58" s="16">
        <f>SUM(C58:D58)</f>
        <v>309258</v>
      </c>
      <c r="F58" s="16">
        <v>104885</v>
      </c>
      <c r="G58" s="23">
        <f t="shared" si="26"/>
        <v>0.33915048276843285</v>
      </c>
      <c r="H58" s="16">
        <f t="shared" si="25"/>
        <v>204373</v>
      </c>
    </row>
    <row r="59" spans="1:8" ht="18.75" x14ac:dyDescent="0.3">
      <c r="A59" s="7">
        <v>37</v>
      </c>
      <c r="B59" s="10" t="s">
        <v>45</v>
      </c>
      <c r="C59" s="14">
        <v>232411</v>
      </c>
      <c r="D59" s="14">
        <v>33636</v>
      </c>
      <c r="E59" s="16">
        <f>SUM(C59:D59)</f>
        <v>266047</v>
      </c>
      <c r="F59" s="16">
        <v>15137</v>
      </c>
      <c r="G59" s="23">
        <f t="shared" si="26"/>
        <v>5.6895961991678165E-2</v>
      </c>
      <c r="H59" s="16">
        <f t="shared" si="25"/>
        <v>250910</v>
      </c>
    </row>
    <row r="60" spans="1:8" ht="18.75" x14ac:dyDescent="0.3">
      <c r="A60" s="7">
        <v>38</v>
      </c>
      <c r="B60" s="10" t="s">
        <v>46</v>
      </c>
      <c r="C60" s="14">
        <v>109718</v>
      </c>
      <c r="D60" s="14">
        <v>0</v>
      </c>
      <c r="E60" s="16">
        <f t="shared" ref="E60:E70" si="27">SUM(C60:D60)</f>
        <v>109718</v>
      </c>
      <c r="F60" s="16">
        <v>0</v>
      </c>
      <c r="G60" s="24">
        <f>F60/E60*1</f>
        <v>0</v>
      </c>
      <c r="H60" s="16">
        <f t="shared" si="25"/>
        <v>109718</v>
      </c>
    </row>
    <row r="61" spans="1:8" ht="18.75" x14ac:dyDescent="0.3">
      <c r="A61" s="7">
        <v>39</v>
      </c>
      <c r="B61" s="10" t="s">
        <v>47</v>
      </c>
      <c r="C61" s="14">
        <v>1382030</v>
      </c>
      <c r="D61" s="14">
        <v>0</v>
      </c>
      <c r="E61" s="16">
        <f t="shared" si="27"/>
        <v>1382030</v>
      </c>
      <c r="F61" s="16">
        <v>0</v>
      </c>
      <c r="G61" s="24">
        <f t="shared" ref="G61:G68" si="28">F61/E61*1</f>
        <v>0</v>
      </c>
      <c r="H61" s="16">
        <f t="shared" si="25"/>
        <v>1382030</v>
      </c>
    </row>
    <row r="62" spans="1:8" ht="18.75" x14ac:dyDescent="0.3">
      <c r="A62" s="7">
        <v>40</v>
      </c>
      <c r="B62" s="10" t="s">
        <v>48</v>
      </c>
      <c r="C62" s="14">
        <v>48939</v>
      </c>
      <c r="D62" s="14">
        <v>0</v>
      </c>
      <c r="E62" s="16">
        <f t="shared" si="27"/>
        <v>48939</v>
      </c>
      <c r="F62" s="16">
        <v>0</v>
      </c>
      <c r="G62" s="24">
        <f t="shared" si="28"/>
        <v>0</v>
      </c>
      <c r="H62" s="16">
        <f t="shared" si="25"/>
        <v>48939</v>
      </c>
    </row>
    <row r="63" spans="1:8" ht="18.75" x14ac:dyDescent="0.3">
      <c r="A63" s="7">
        <v>41</v>
      </c>
      <c r="B63" s="10" t="s">
        <v>49</v>
      </c>
      <c r="C63" s="14">
        <v>29933265</v>
      </c>
      <c r="D63" s="14">
        <v>0</v>
      </c>
      <c r="E63" s="16">
        <f t="shared" si="27"/>
        <v>29933265</v>
      </c>
      <c r="F63" s="16">
        <v>521933</v>
      </c>
      <c r="G63" s="24">
        <f t="shared" si="28"/>
        <v>1.7436554281666232E-2</v>
      </c>
      <c r="H63" s="16">
        <f t="shared" si="25"/>
        <v>29411332</v>
      </c>
    </row>
    <row r="64" spans="1:8" ht="18.75" x14ac:dyDescent="0.3">
      <c r="A64" s="7">
        <v>42</v>
      </c>
      <c r="B64" s="12" t="s">
        <v>50</v>
      </c>
      <c r="C64" s="15">
        <v>185863</v>
      </c>
      <c r="D64" s="14">
        <v>0</v>
      </c>
      <c r="E64" s="17">
        <f t="shared" si="27"/>
        <v>185863</v>
      </c>
      <c r="F64" s="16">
        <v>0</v>
      </c>
      <c r="G64" s="24">
        <f>F64/E64*1</f>
        <v>0</v>
      </c>
      <c r="H64" s="17">
        <f>E64-F64</f>
        <v>185863</v>
      </c>
    </row>
    <row r="65" spans="1:8" ht="18.75" x14ac:dyDescent="0.3">
      <c r="A65" s="7">
        <v>43</v>
      </c>
      <c r="B65" s="12" t="s">
        <v>51</v>
      </c>
      <c r="C65" s="15">
        <v>481074</v>
      </c>
      <c r="D65" s="14">
        <v>0</v>
      </c>
      <c r="E65" s="17">
        <f t="shared" si="27"/>
        <v>481074</v>
      </c>
      <c r="F65" s="16">
        <v>0</v>
      </c>
      <c r="G65" s="24">
        <f t="shared" si="28"/>
        <v>0</v>
      </c>
      <c r="H65" s="17">
        <f t="shared" ref="H65:H69" si="29">E65-F65</f>
        <v>481074</v>
      </c>
    </row>
    <row r="66" spans="1:8" ht="18.75" x14ac:dyDescent="0.3">
      <c r="A66" s="7">
        <v>44</v>
      </c>
      <c r="B66" s="12" t="s">
        <v>52</v>
      </c>
      <c r="C66" s="15">
        <v>547854</v>
      </c>
      <c r="D66" s="14">
        <v>0</v>
      </c>
      <c r="E66" s="17">
        <f t="shared" si="27"/>
        <v>547854</v>
      </c>
      <c r="F66" s="16">
        <v>0</v>
      </c>
      <c r="G66" s="24">
        <f t="shared" si="28"/>
        <v>0</v>
      </c>
      <c r="H66" s="17">
        <f t="shared" si="29"/>
        <v>547854</v>
      </c>
    </row>
    <row r="67" spans="1:8" ht="18.75" x14ac:dyDescent="0.3">
      <c r="A67" s="7">
        <v>45</v>
      </c>
      <c r="B67" s="12" t="s">
        <v>53</v>
      </c>
      <c r="C67" s="15">
        <v>262989</v>
      </c>
      <c r="D67" s="14">
        <v>0</v>
      </c>
      <c r="E67" s="17">
        <f t="shared" si="27"/>
        <v>262989</v>
      </c>
      <c r="F67" s="16">
        <v>0</v>
      </c>
      <c r="G67" s="24">
        <f t="shared" si="28"/>
        <v>0</v>
      </c>
      <c r="H67" s="17">
        <f t="shared" si="29"/>
        <v>262989</v>
      </c>
    </row>
    <row r="68" spans="1:8" ht="18.75" x14ac:dyDescent="0.3">
      <c r="A68" s="7">
        <v>46</v>
      </c>
      <c r="B68" s="12" t="s">
        <v>54</v>
      </c>
      <c r="C68" s="15">
        <v>383774</v>
      </c>
      <c r="D68" s="14">
        <v>0</v>
      </c>
      <c r="E68" s="17">
        <f t="shared" si="27"/>
        <v>383774</v>
      </c>
      <c r="F68" s="16">
        <v>0</v>
      </c>
      <c r="G68" s="24">
        <f t="shared" si="28"/>
        <v>0</v>
      </c>
      <c r="H68" s="17">
        <f t="shared" si="29"/>
        <v>383774</v>
      </c>
    </row>
    <row r="69" spans="1:8" ht="18.75" x14ac:dyDescent="0.3">
      <c r="A69" s="7">
        <v>47</v>
      </c>
      <c r="B69" s="12" t="s">
        <v>55</v>
      </c>
      <c r="C69" s="15">
        <v>803987</v>
      </c>
      <c r="D69" s="14">
        <v>0</v>
      </c>
      <c r="E69" s="17">
        <f t="shared" si="27"/>
        <v>803987</v>
      </c>
      <c r="F69" s="16">
        <v>0</v>
      </c>
      <c r="G69" s="24">
        <f>F69/E69*1</f>
        <v>0</v>
      </c>
      <c r="H69" s="17">
        <f t="shared" si="29"/>
        <v>803987</v>
      </c>
    </row>
    <row r="70" spans="1:8" ht="18.75" x14ac:dyDescent="0.3">
      <c r="A70" s="7">
        <v>48</v>
      </c>
      <c r="B70" s="12" t="s">
        <v>44</v>
      </c>
      <c r="C70" s="15">
        <v>55897</v>
      </c>
      <c r="D70" s="14">
        <v>0</v>
      </c>
      <c r="E70" s="17">
        <f t="shared" si="27"/>
        <v>55897</v>
      </c>
      <c r="F70" s="16">
        <v>0</v>
      </c>
      <c r="G70" s="24">
        <f>F70/E70*1</f>
        <v>0</v>
      </c>
      <c r="H70" s="17">
        <f>E70-F70</f>
        <v>55897</v>
      </c>
    </row>
    <row r="71" spans="1:8" ht="21" x14ac:dyDescent="0.35">
      <c r="A71" s="29" t="s">
        <v>56</v>
      </c>
      <c r="B71" s="29"/>
      <c r="C71" s="25">
        <f>SUM(C3:C70)</f>
        <v>83645216</v>
      </c>
      <c r="D71" s="26">
        <f>SUM(D3:D70)</f>
        <v>7355216</v>
      </c>
      <c r="E71" s="25">
        <f>SUM(E3:E70)</f>
        <v>91000432</v>
      </c>
      <c r="F71" s="26">
        <f>SUM(F3:F70)</f>
        <v>6634285</v>
      </c>
      <c r="G71" s="28">
        <f>F71/E71</f>
        <v>7.2903884676063957E-2</v>
      </c>
      <c r="H71" s="25">
        <f>SUM(H3:H70)</f>
        <v>84366147</v>
      </c>
    </row>
    <row r="72" spans="1:8" x14ac:dyDescent="0.25">
      <c r="G72" s="27"/>
    </row>
  </sheetData>
  <mergeCells count="91">
    <mergeCell ref="D33:D34"/>
    <mergeCell ref="E33:E34"/>
    <mergeCell ref="F33:F34"/>
    <mergeCell ref="I35:X35"/>
    <mergeCell ref="F27:F29"/>
    <mergeCell ref="G27:G29"/>
    <mergeCell ref="H27:H29"/>
    <mergeCell ref="A41:A42"/>
    <mergeCell ref="G33:G34"/>
    <mergeCell ref="H33:H34"/>
    <mergeCell ref="A33:A34"/>
    <mergeCell ref="B41:B42"/>
    <mergeCell ref="C41:C42"/>
    <mergeCell ref="D41:D42"/>
    <mergeCell ref="E41:E42"/>
    <mergeCell ref="F41:F42"/>
    <mergeCell ref="G41:G42"/>
    <mergeCell ref="H41:H42"/>
    <mergeCell ref="B33:B34"/>
    <mergeCell ref="C33:C34"/>
    <mergeCell ref="A27:A29"/>
    <mergeCell ref="B27:B29"/>
    <mergeCell ref="C27:C29"/>
    <mergeCell ref="D27:D29"/>
    <mergeCell ref="E27:E29"/>
    <mergeCell ref="G21:G23"/>
    <mergeCell ref="H21:H23"/>
    <mergeCell ref="A24:A26"/>
    <mergeCell ref="B24:B26"/>
    <mergeCell ref="C24:C26"/>
    <mergeCell ref="D24:D26"/>
    <mergeCell ref="E24:E26"/>
    <mergeCell ref="F24:F26"/>
    <mergeCell ref="G24:G26"/>
    <mergeCell ref="H24:H26"/>
    <mergeCell ref="F21:F23"/>
    <mergeCell ref="A18:A20"/>
    <mergeCell ref="B18:B20"/>
    <mergeCell ref="C18:C20"/>
    <mergeCell ref="D18:D20"/>
    <mergeCell ref="E18:E20"/>
    <mergeCell ref="A21:A23"/>
    <mergeCell ref="B21:B23"/>
    <mergeCell ref="C21:C23"/>
    <mergeCell ref="D21:D23"/>
    <mergeCell ref="E21:E23"/>
    <mergeCell ref="F15:F17"/>
    <mergeCell ref="G15:G17"/>
    <mergeCell ref="H15:H17"/>
    <mergeCell ref="F18:F20"/>
    <mergeCell ref="G18:G20"/>
    <mergeCell ref="H18:H20"/>
    <mergeCell ref="A15:A17"/>
    <mergeCell ref="B15:B17"/>
    <mergeCell ref="C15:C17"/>
    <mergeCell ref="D15:D17"/>
    <mergeCell ref="E15:E17"/>
    <mergeCell ref="G9:G11"/>
    <mergeCell ref="H9:H11"/>
    <mergeCell ref="A12:A14"/>
    <mergeCell ref="B12:B14"/>
    <mergeCell ref="C12:C14"/>
    <mergeCell ref="D12:D14"/>
    <mergeCell ref="E12:E14"/>
    <mergeCell ref="F12:F14"/>
    <mergeCell ref="G12:G14"/>
    <mergeCell ref="H12:H14"/>
    <mergeCell ref="D9:D11"/>
    <mergeCell ref="E9:E11"/>
    <mergeCell ref="F9:F11"/>
    <mergeCell ref="A6:A8"/>
    <mergeCell ref="B6:B8"/>
    <mergeCell ref="C6:C8"/>
    <mergeCell ref="D6:D8"/>
    <mergeCell ref="E6:E8"/>
    <mergeCell ref="A71:B71"/>
    <mergeCell ref="A1:H1"/>
    <mergeCell ref="A3:A5"/>
    <mergeCell ref="B3:B5"/>
    <mergeCell ref="C3:C5"/>
    <mergeCell ref="D3:D5"/>
    <mergeCell ref="E3:E5"/>
    <mergeCell ref="F3:F5"/>
    <mergeCell ref="G3:G5"/>
    <mergeCell ref="H3:H5"/>
    <mergeCell ref="F6:F8"/>
    <mergeCell ref="G6:G8"/>
    <mergeCell ref="H6:H8"/>
    <mergeCell ref="A9:A11"/>
    <mergeCell ref="B9:B11"/>
    <mergeCell ref="C9:C11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2016-11-25T06:58:26Z</dcterms:modified>
</cp:coreProperties>
</file>